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АО ЮТЭК\2025\Октябрь 2025 года ЮТЭК\отчёты\Раскрытие инфы на сайте\Раскрытие на новом сайте\45.г и 45.д\"/>
    </mc:Choice>
  </mc:AlternateContent>
  <bookViews>
    <workbookView xWindow="0" yWindow="0" windowWidth="28800" windowHeight="12300"/>
  </bookViews>
  <sheets>
    <sheet name="П.45. д и 45.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anscount" hidden="1">1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H42" i="1"/>
  <c r="H38" i="1"/>
  <c r="H37" i="1" s="1"/>
  <c r="G26" i="1"/>
  <c r="G25" i="1" s="1"/>
  <c r="F26" i="1"/>
  <c r="H30" i="1"/>
  <c r="H28" i="1"/>
  <c r="E26" i="1"/>
  <c r="E25" i="1"/>
  <c r="G14" i="1"/>
  <c r="G66" i="1"/>
  <c r="F66" i="1"/>
  <c r="H66" i="1" s="1"/>
  <c r="F65" i="1"/>
  <c r="H65" i="1" s="1"/>
  <c r="G64" i="1"/>
  <c r="H16" i="1"/>
  <c r="H15" i="1"/>
  <c r="F14" i="1"/>
  <c r="F13" i="1" s="1"/>
  <c r="E14" i="1"/>
  <c r="E13" i="1" s="1"/>
  <c r="G13" i="1" l="1"/>
  <c r="H13" i="1" s="1"/>
  <c r="G62" i="1"/>
  <c r="G61" i="1" s="1"/>
  <c r="F25" i="1"/>
  <c r="H26" i="1"/>
  <c r="H25" i="1" s="1"/>
  <c r="F64" i="1"/>
  <c r="H64" i="1" s="1"/>
  <c r="H17" i="1"/>
  <c r="F37" i="1"/>
  <c r="E62" i="1"/>
  <c r="F62" i="1"/>
  <c r="F61" i="1" s="1"/>
  <c r="H18" i="1"/>
  <c r="H14" i="1"/>
  <c r="E61" i="1" l="1"/>
  <c r="H62" i="1"/>
  <c r="H61" i="1" s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<sst xmlns="http://schemas.openxmlformats.org/spreadsheetml/2006/main" count="60" uniqueCount="26">
  <si>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</si>
  <si>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Субъект РФ: Тюменская область</t>
  </si>
  <si>
    <t xml:space="preserve">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</si>
  <si>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</si>
  <si>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</si>
  <si>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</si>
  <si>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</si>
  <si>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</si>
  <si>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</si>
  <si>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</si>
  <si>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</si>
  <si>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</si>
  <si>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АО "Горэлектросеть "РГЭС"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</si>
  <si>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</si>
  <si>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</si>
  <si>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</si>
  <si>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</si>
  <si>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</si>
  <si>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</si>
  <si>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</si>
  <si>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</si>
  <si>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ОАО "ЮТЭК-Региональные сети"</t>
  </si>
  <si>
    <t>АО "ЮРЭСК"</t>
  </si>
  <si>
    <t xml:space="preserve">                           -      </t>
  </si>
  <si>
    <t>Октябрь 2025 год</t>
  </si>
  <si>
    <t>ГП: АО "ЮТЭК"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</si>
</sst>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4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5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0" xfId="0" applyFont="1" applyAlignment="1"/>
    <xf numFmtId="4" fontId="13" fillId="0" borderId="13" xfId="0" applyFont="1" applyBorder="1" applyAlignment="1">
      <alignment vertical="center" wrapText="1"/>
    </xf>
    <xf numFmtId="4" fontId="13" fillId="0" borderId="14" xfId="0" applyFont="1" applyBorder="1" applyAlignment="1">
      <alignment vertical="center" wrapText="1"/>
    </xf>
    <xf numFmtId="4" fontId="13" fillId="0" borderId="15" xfId="0" applyFont="1" applyBorder="1" applyAlignment="1">
      <alignment vertical="center" wrapText="1"/>
    </xf>
    <xf numFmtId="4" fontId="13" fillId="0" borderId="16" xfId="0" applyFont="1" applyBorder="1" applyAlignment="1">
      <alignment vertical="center" wrapText="1"/>
    </xf>
    <xf numFmtId="164" fontId="13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40;&#1054;%20&#1070;&#1058;&#1069;&#1050;/2025/&#1054;&#1082;&#1090;&#1103;&#1073;&#1088;&#1100;%202025%20&#1075;&#1086;&#1076;&#1072;%20&#1070;&#1058;&#1069;&#1050;/&#1086;&#1090;&#1095;&#1105;&#1090;&#1099;/&#1054;&#1090;&#1095;&#1105;&#1090;&#1099;%2046&#1069;&#1057;%20&#1080;%2046&#1069;&#1069;/46&#1069;&#1057;%20&#1054;&#1082;&#1090;&#1103;&#1073;&#1088;&#1100;%202025%20&#1080;&#1090;&#1086;&#1075;&#1086;%20&#1048;&#1058;&#1054;&#1043;&#1054;%20&#1073;&#1091;&#1093;%20&#1040;&#1054;%20&#1070;&#1058;&#1069;&#10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ие Новоаганск"/>
      <sheetName val="Население Радужный"/>
      <sheetName val="ЖКХ и Бюджет ЭС"/>
      <sheetName val="др.Энэргоснаб ЭС"/>
      <sheetName val="проие ЭС договора ЭС"/>
      <sheetName val="ЖКХ и Бюджет ДКП"/>
      <sheetName val="др.Энэргоснаб ДКП"/>
      <sheetName val="прочие не промышленные ДКП"/>
      <sheetName val="Шаблон 46 по ЮТЭК"/>
      <sheetName val="Лист1"/>
      <sheetName val="НВР"/>
      <sheetName val="Раздел 2А (3)"/>
      <sheetName val="Раздел 2Б (3)"/>
      <sheetName val="АПБЭ"/>
      <sheetName val="Прил.4 Сводная вед. ЮТЭК-РС"/>
      <sheetName val="Прил.5 Акт об ок.услуг ЮТЭК-РС"/>
      <sheetName val="Радужный"/>
      <sheetName val="Раздел 2А (2)"/>
      <sheetName val="Раздел 2Б (2)"/>
      <sheetName val="Шаблон 46 ЭСК"/>
      <sheetName val="46 сводная"/>
      <sheetName val="АПБЭ (2)"/>
      <sheetName val="Прил.4 Сводная вед. РГЭС"/>
      <sheetName val="Прил.5 Акт об ок.услуг РГЭС"/>
      <sheetName val="Шаблон 46 ГП"/>
      <sheetName val="Структура в РЭК"/>
      <sheetName val="АПБЭ ИТОГО"/>
      <sheetName val="Прил.4 Сводная ведомость ИТОГО"/>
      <sheetName val="Прил.5 Акт об оказ.услуг ИТОГО"/>
      <sheetName val="EE.POP.RANGES.VOL.EIAS_export"/>
      <sheetName val="ЕКТ"/>
      <sheetName val="Лист8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сбор"/>
      <sheetName val="Инструкция1"/>
      <sheetName val="Титульный1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46 ЭЭ Тюмень1"/>
      <sheetName val="Баланс ЭЭ и Мощности1"/>
      <sheetName val="Покупка1"/>
      <sheetName val="Продажа1"/>
      <sheetName val="Продажа РР ХМО1"/>
      <sheetName val="Прочие платежи1"/>
      <sheetName val="Потери"/>
      <sheetName val="газ-ночь"/>
      <sheetName val="Общая до 26"/>
      <sheetName val="Лист3"/>
      <sheetName val="Лист4"/>
      <sheetName val="101 до 26"/>
      <sheetName val="Лист6"/>
      <sheetName val="134 до 26"/>
      <sheetName val="135 до 26"/>
      <sheetName val="136 до 26"/>
      <sheetName val="Распределение услуг"/>
      <sheetName val="Лист7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Отчёт в РСТ до 20 числа"/>
      <sheetName val="РСТ НВВ"/>
      <sheetName val="Отчёт в РСТ о НВВ"/>
      <sheetName val="Этапы корректировки"/>
      <sheetName val="П.52.б"/>
      <sheetName val="П.52 п.п. а"/>
      <sheetName val="П.45. д и 45. г."/>
      <sheetName val="Отчёт СТС"/>
      <sheetName val="Форма 1"/>
      <sheetName val="Форма 2"/>
      <sheetName val="Прайм"/>
      <sheetName val="Акт показаний ГЭС"/>
      <sheetName val="часть 2"/>
      <sheetName val="Подведение итогов"/>
      <sheetName val="01"/>
      <sheetName val="для СТС основные и нат.показ"/>
      <sheetName val="Отчёт в РДУ"/>
      <sheetName val="Лист2"/>
      <sheetName val="Макет 10112"/>
      <sheetName val="Форма 1 СТС наш"/>
      <sheetName val="Закрытие"/>
      <sheetName val="1 Цены производителе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H71" sqref="H71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24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25</v>
      </c>
    </row>
    <row r="4" spans="1:8" s="5" customFormat="1" ht="15.75" x14ac:dyDescent="0.25">
      <c r="A4" s="5" t="s">
        <v>1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33.6" customHeight="1" x14ac:dyDescent="0.2">
      <c r="A7" s="10" t="s">
        <v>2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3</v>
      </c>
      <c r="B9" s="18" t="s">
        <v>4</v>
      </c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11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12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13</v>
      </c>
      <c r="B13" s="32" t="s">
        <v>14</v>
      </c>
      <c r="C13" s="33" t="s">
        <v>15</v>
      </c>
      <c r="D13" s="34"/>
      <c r="E13" s="35">
        <f>SUM(E14:E18)</f>
        <v>0.482269</v>
      </c>
      <c r="F13" s="35">
        <f>SUM(F14:F18)</f>
        <v>3.3248069999999998</v>
      </c>
      <c r="G13" s="35">
        <f>SUM(G14:G18)</f>
        <v>3.0190640000000002</v>
      </c>
      <c r="H13" s="35">
        <f t="shared" ref="H13:H18" si="0">SUM(E13:G13)</f>
        <v>6.8261400000000005</v>
      </c>
    </row>
    <row r="14" spans="1:8" ht="16.5" customHeight="1" x14ac:dyDescent="0.2">
      <c r="A14" s="36"/>
      <c r="B14" s="37" t="s">
        <v>16</v>
      </c>
      <c r="C14" s="38"/>
      <c r="D14" s="34"/>
      <c r="E14" s="34">
        <f>E19-E16</f>
        <v>0.482269</v>
      </c>
      <c r="F14" s="34">
        <f>F19-F16</f>
        <v>2.448108</v>
      </c>
      <c r="G14" s="34">
        <f>G19-G16</f>
        <v>0.27643800000000002</v>
      </c>
      <c r="H14" s="35">
        <f t="shared" si="0"/>
        <v>3.2068150000000002</v>
      </c>
    </row>
    <row r="15" spans="1:8" ht="16.5" x14ac:dyDescent="0.2">
      <c r="A15" s="36"/>
      <c r="B15" s="39" t="s">
        <v>17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18</v>
      </c>
      <c r="C16" s="38"/>
      <c r="D16" s="40"/>
      <c r="E16" s="40"/>
      <c r="F16" s="41">
        <v>0.61615900000000001</v>
      </c>
      <c r="G16" s="41">
        <v>0.13847599999999999</v>
      </c>
      <c r="H16" s="40">
        <f t="shared" si="0"/>
        <v>0.75463499999999994</v>
      </c>
    </row>
    <row r="17" spans="1:8" ht="33" x14ac:dyDescent="0.2">
      <c r="A17" s="36"/>
      <c r="B17" s="39" t="s">
        <v>19</v>
      </c>
      <c r="C17" s="38"/>
      <c r="D17" s="42"/>
      <c r="E17" s="42"/>
      <c r="F17" s="43">
        <v>0</v>
      </c>
      <c r="G17" s="43">
        <v>0</v>
      </c>
      <c r="H17" s="42">
        <f t="shared" si="0"/>
        <v>0</v>
      </c>
    </row>
    <row r="18" spans="1:8" ht="16.5" x14ac:dyDescent="0.2">
      <c r="A18" s="44"/>
      <c r="B18" s="45" t="s">
        <v>20</v>
      </c>
      <c r="C18" s="46"/>
      <c r="D18" s="47"/>
      <c r="E18" s="47"/>
      <c r="F18" s="48">
        <v>0.26053999999999999</v>
      </c>
      <c r="G18" s="48">
        <v>2.6041500000000002</v>
      </c>
      <c r="H18" s="47">
        <f t="shared" si="0"/>
        <v>2.8646900000000004</v>
      </c>
    </row>
    <row r="19" spans="1:8" ht="16.5" x14ac:dyDescent="0.2">
      <c r="A19" s="49"/>
      <c r="B19" s="50"/>
      <c r="C19" s="51"/>
      <c r="D19" s="52"/>
      <c r="E19" s="53">
        <v>0.482269</v>
      </c>
      <c r="F19" s="53">
        <v>3.0642670000000001</v>
      </c>
      <c r="G19" s="53">
        <v>0.41491400000000001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x14ac:dyDescent="0.2">
      <c r="A21" s="17" t="s">
        <v>3</v>
      </c>
      <c r="B21" s="18" t="s">
        <v>4</v>
      </c>
      <c r="C21" s="19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</row>
    <row r="22" spans="1:8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x14ac:dyDescent="0.2">
      <c r="A23" s="24" t="s">
        <v>11</v>
      </c>
      <c r="B23" s="25"/>
      <c r="C23" s="26"/>
      <c r="D23" s="27"/>
      <c r="E23" s="27"/>
      <c r="F23" s="27"/>
      <c r="G23" s="27"/>
      <c r="H23" s="28"/>
    </row>
    <row r="24" spans="1:8" ht="20.25" x14ac:dyDescent="0.2">
      <c r="A24" s="29" t="s">
        <v>21</v>
      </c>
      <c r="B24" s="30"/>
      <c r="C24" s="26"/>
      <c r="D24" s="27"/>
      <c r="E24" s="27"/>
      <c r="F24" s="27"/>
      <c r="G24" s="27"/>
      <c r="H24" s="28"/>
    </row>
    <row r="25" spans="1:8" ht="16.5" x14ac:dyDescent="0.2">
      <c r="A25" s="31" t="s">
        <v>13</v>
      </c>
      <c r="B25" s="32" t="s">
        <v>14</v>
      </c>
      <c r="C25" s="33" t="s">
        <v>15</v>
      </c>
      <c r="D25" s="34"/>
      <c r="E25" s="35">
        <f>E26</f>
        <v>0</v>
      </c>
      <c r="F25" s="35">
        <f>SUM(F26:F30)</f>
        <v>0.54986400000000002</v>
      </c>
      <c r="G25" s="35">
        <f>G26</f>
        <v>0.14089500000000002</v>
      </c>
      <c r="H25" s="35">
        <f>SUM(H26:H30)</f>
        <v>1.4794529999999999</v>
      </c>
    </row>
    <row r="26" spans="1:8" ht="16.5" customHeight="1" x14ac:dyDescent="0.2">
      <c r="A26" s="36"/>
      <c r="B26" s="37" t="s">
        <v>16</v>
      </c>
      <c r="C26" s="38"/>
      <c r="D26" s="41"/>
      <c r="E26" s="41">
        <f>E32-E28</f>
        <v>0</v>
      </c>
      <c r="F26" s="41">
        <f>F32-F28</f>
        <v>0.33633799999999997</v>
      </c>
      <c r="G26" s="41">
        <f>G32-G28</f>
        <v>0.14089500000000002</v>
      </c>
      <c r="H26" s="40">
        <f>D26+E26+F26+G26</f>
        <v>0.47723300000000002</v>
      </c>
    </row>
    <row r="27" spans="1:8" ht="16.5" x14ac:dyDescent="0.2">
      <c r="A27" s="36"/>
      <c r="B27" s="39" t="s">
        <v>17</v>
      </c>
      <c r="C27" s="38"/>
      <c r="D27" s="41"/>
      <c r="E27" s="41"/>
      <c r="F27" s="41"/>
      <c r="G27" s="41"/>
      <c r="H27" s="40"/>
    </row>
    <row r="28" spans="1:8" ht="16.5" x14ac:dyDescent="0.2">
      <c r="A28" s="36"/>
      <c r="B28" s="39" t="s">
        <v>18</v>
      </c>
      <c r="C28" s="38"/>
      <c r="D28" s="41"/>
      <c r="E28" s="41"/>
      <c r="F28" s="41">
        <v>0.20958700000000002</v>
      </c>
      <c r="G28" s="41">
        <v>3.5154999999999999E-2</v>
      </c>
      <c r="H28" s="40">
        <f>SUM(E28:G28)</f>
        <v>0.24474200000000002</v>
      </c>
    </row>
    <row r="29" spans="1:8" ht="33" x14ac:dyDescent="0.2">
      <c r="A29" s="36"/>
      <c r="B29" s="39" t="s">
        <v>19</v>
      </c>
      <c r="C29" s="38"/>
      <c r="D29" s="43"/>
      <c r="E29" s="43"/>
      <c r="F29" s="43">
        <v>0</v>
      </c>
      <c r="G29" s="43">
        <v>0</v>
      </c>
      <c r="H29" s="42">
        <v>0</v>
      </c>
    </row>
    <row r="30" spans="1:8" ht="16.5" x14ac:dyDescent="0.2">
      <c r="A30" s="56"/>
      <c r="B30" s="45" t="s">
        <v>20</v>
      </c>
      <c r="C30" s="57"/>
      <c r="D30" s="41"/>
      <c r="E30" s="41"/>
      <c r="F30" s="41">
        <v>3.9389999999999998E-3</v>
      </c>
      <c r="G30" s="41">
        <v>0.75353899999999996</v>
      </c>
      <c r="H30" s="40">
        <f>D30+E30+F30+G30</f>
        <v>0.75747799999999998</v>
      </c>
    </row>
    <row r="32" spans="1:8" x14ac:dyDescent="0.2">
      <c r="E32" s="58">
        <v>0</v>
      </c>
      <c r="F32" s="58">
        <v>0.54592499999999999</v>
      </c>
      <c r="G32" s="58">
        <v>0.17605000000000001</v>
      </c>
    </row>
    <row r="33" spans="1:8" ht="16.5" hidden="1" x14ac:dyDescent="0.2">
      <c r="A33" s="17" t="s">
        <v>3</v>
      </c>
      <c r="B33" s="18" t="s">
        <v>4</v>
      </c>
      <c r="C33" s="19" t="s">
        <v>5</v>
      </c>
      <c r="D33" s="20" t="s">
        <v>6</v>
      </c>
      <c r="E33" s="20" t="s">
        <v>7</v>
      </c>
      <c r="F33" s="20" t="s">
        <v>8</v>
      </c>
      <c r="G33" s="20" t="s">
        <v>9</v>
      </c>
      <c r="H33" s="20" t="s">
        <v>10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11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22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13</v>
      </c>
      <c r="B37" s="32" t="s">
        <v>14</v>
      </c>
      <c r="C37" s="33" t="s">
        <v>15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16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17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18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19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20</v>
      </c>
      <c r="C42" s="57"/>
      <c r="D42" s="41"/>
      <c r="E42" s="41"/>
      <c r="F42" s="41"/>
      <c r="G42" s="41"/>
      <c r="H42" s="40">
        <f>D42+E42+F42+G42</f>
        <v>0</v>
      </c>
    </row>
    <row r="43" spans="1:8" hidden="1" x14ac:dyDescent="0.2"/>
    <row r="45" spans="1:8" s="59" customFormat="1" ht="16.5" hidden="1" thickBot="1" x14ac:dyDescent="0.25">
      <c r="E45" s="60">
        <v>2.6509999999999998</v>
      </c>
      <c r="F45" s="61">
        <v>19.190000000000001</v>
      </c>
      <c r="G45" s="61">
        <v>21.879000000000001</v>
      </c>
      <c r="H45" s="61">
        <v>43.72</v>
      </c>
    </row>
    <row r="46" spans="1:8" s="59" customFormat="1" ht="16.5" hidden="1" thickBot="1" x14ac:dyDescent="0.25">
      <c r="E46" s="62">
        <v>2.6509999999999998</v>
      </c>
      <c r="F46" s="63">
        <v>16.777000000000001</v>
      </c>
      <c r="G46" s="63">
        <v>2.9630000000000001</v>
      </c>
      <c r="H46" s="63">
        <v>22.390999999999998</v>
      </c>
    </row>
    <row r="47" spans="1:8" s="59" customFormat="1" ht="16.5" hidden="1" thickBot="1" x14ac:dyDescent="0.25">
      <c r="E47" s="62"/>
      <c r="F47" s="63"/>
      <c r="G47" s="63"/>
      <c r="H47" s="63"/>
    </row>
    <row r="48" spans="1:8" s="59" customFormat="1" ht="16.5" hidden="1" thickBot="1" x14ac:dyDescent="0.25">
      <c r="E48" s="62"/>
      <c r="F48" s="63">
        <v>1.1819999999999999</v>
      </c>
      <c r="G48" s="63">
        <v>1.722</v>
      </c>
      <c r="H48" s="63">
        <v>2.9039999999999999</v>
      </c>
    </row>
    <row r="49" spans="5:8" s="59" customFormat="1" ht="16.5" hidden="1" thickBot="1" x14ac:dyDescent="0.25">
      <c r="E49" s="62"/>
      <c r="F49" s="63">
        <v>8.6999999999999994E-2</v>
      </c>
      <c r="G49" s="63">
        <v>2E-3</v>
      </c>
      <c r="H49" s="63">
        <v>8.8999999999999996E-2</v>
      </c>
    </row>
    <row r="50" spans="5:8" s="59" customFormat="1" ht="16.5" hidden="1" thickBot="1" x14ac:dyDescent="0.25">
      <c r="E50" s="62"/>
      <c r="F50" s="63">
        <v>1.145</v>
      </c>
      <c r="G50" s="63">
        <v>17.192</v>
      </c>
      <c r="H50" s="63">
        <v>18.337</v>
      </c>
    </row>
    <row r="51" spans="5:8" s="59" customFormat="1" hidden="1" x14ac:dyDescent="0.2"/>
    <row r="52" spans="5:8" s="59" customFormat="1" hidden="1" x14ac:dyDescent="0.2"/>
    <row r="53" spans="5:8" s="59" customFormat="1" ht="16.5" hidden="1" thickBot="1" x14ac:dyDescent="0.25">
      <c r="E53" s="60">
        <v>13.106999999999999</v>
      </c>
      <c r="F53" s="61">
        <v>20.914000000000001</v>
      </c>
      <c r="G53" s="61">
        <v>62.74</v>
      </c>
      <c r="H53" s="61">
        <v>96.762</v>
      </c>
    </row>
    <row r="54" spans="5:8" s="59" customFormat="1" ht="16.5" hidden="1" thickBot="1" x14ac:dyDescent="0.25">
      <c r="E54" s="62">
        <v>13.106999999999999</v>
      </c>
      <c r="F54" s="63">
        <v>14.321</v>
      </c>
      <c r="G54" s="63">
        <v>8.44</v>
      </c>
      <c r="H54" s="63">
        <v>35.868000000000002</v>
      </c>
    </row>
    <row r="55" spans="5:8" s="59" customFormat="1" ht="16.5" hidden="1" thickBot="1" x14ac:dyDescent="0.25">
      <c r="E55" s="62"/>
      <c r="F55" s="63"/>
      <c r="G55" s="63"/>
      <c r="H55" s="63" t="s">
        <v>23</v>
      </c>
    </row>
    <row r="56" spans="5:8" s="59" customFormat="1" ht="16.5" hidden="1" thickBot="1" x14ac:dyDescent="0.25">
      <c r="E56" s="62"/>
      <c r="F56" s="63">
        <v>2.5950000000000002</v>
      </c>
      <c r="G56" s="63">
        <v>2.4169999999999998</v>
      </c>
      <c r="H56" s="63">
        <v>5.0119999999999996</v>
      </c>
    </row>
    <row r="57" spans="5:8" s="59" customFormat="1" ht="16.5" hidden="1" thickBot="1" x14ac:dyDescent="0.25">
      <c r="E57" s="62"/>
      <c r="F57" s="63">
        <v>0.309</v>
      </c>
      <c r="G57" s="63"/>
      <c r="H57" s="63">
        <v>0.309</v>
      </c>
    </row>
    <row r="58" spans="5:8" s="59" customFormat="1" ht="16.5" hidden="1" thickBot="1" x14ac:dyDescent="0.25">
      <c r="E58" s="62"/>
      <c r="F58" s="63">
        <v>3.6890000000000001</v>
      </c>
      <c r="G58" s="63">
        <v>51.884</v>
      </c>
      <c r="H58" s="63">
        <v>55.573</v>
      </c>
    </row>
    <row r="59" spans="5:8" s="59" customFormat="1" hidden="1" x14ac:dyDescent="0.2"/>
    <row r="60" spans="5:8" s="59" customFormat="1" hidden="1" x14ac:dyDescent="0.2"/>
    <row r="61" spans="5:8" s="59" customFormat="1" ht="16.5" hidden="1" thickBot="1" x14ac:dyDescent="0.25">
      <c r="E61" s="64">
        <f>SUM(E62:E66)</f>
        <v>2.3844208913617506</v>
      </c>
      <c r="F61" s="64">
        <f>SUM(F62:F66)</f>
        <v>4.28187879214462</v>
      </c>
      <c r="G61" s="64">
        <f>SUM(G62:G66)</f>
        <v>8.8408929312295967</v>
      </c>
      <c r="H61" s="64">
        <f>SUM(H62:H66)</f>
        <v>15.507192614735967</v>
      </c>
    </row>
    <row r="62" spans="5:8" s="59" customFormat="1" ht="16.5" hidden="1" thickBot="1" x14ac:dyDescent="0.25">
      <c r="E62" s="64">
        <f>E54/E46*E14</f>
        <v>2.3844208913617506</v>
      </c>
      <c r="F62" s="64">
        <f>F54/F46*F14</f>
        <v>2.0897272854503188</v>
      </c>
      <c r="G62" s="64">
        <f>G54/G46*G14</f>
        <v>0.78742380020249747</v>
      </c>
      <c r="H62" s="64">
        <f>SUM(E62:G62)</f>
        <v>5.261571977014567</v>
      </c>
    </row>
    <row r="63" spans="5:8" s="59" customFormat="1" ht="16.5" hidden="1" thickBot="1" x14ac:dyDescent="0.25">
      <c r="E63" s="64"/>
      <c r="F63" s="64"/>
      <c r="G63" s="64"/>
      <c r="H63" s="64">
        <f>SUM(E63:G63)</f>
        <v>0</v>
      </c>
    </row>
    <row r="64" spans="5:8" s="59" customFormat="1" ht="16.5" hidden="1" thickBot="1" x14ac:dyDescent="0.25">
      <c r="E64" s="64"/>
      <c r="F64" s="64">
        <f>F56/F48*F16</f>
        <v>1.3527348604060916</v>
      </c>
      <c r="G64" s="64">
        <f>G56/G48*G16</f>
        <v>0.19436497793263643</v>
      </c>
      <c r="H64" s="64">
        <f>SUM(E64:G64)</f>
        <v>1.547099838338728</v>
      </c>
    </row>
    <row r="65" spans="5:8" s="59" customFormat="1" ht="16.5" hidden="1" thickBot="1" x14ac:dyDescent="0.25">
      <c r="E65" s="64"/>
      <c r="F65" s="64">
        <f>F57/F49*F17</f>
        <v>0</v>
      </c>
      <c r="G65" s="64"/>
      <c r="H65" s="64">
        <f>SUM(E65:G65)</f>
        <v>0</v>
      </c>
    </row>
    <row r="66" spans="5:8" s="59" customFormat="1" ht="16.5" hidden="1" thickBot="1" x14ac:dyDescent="0.25">
      <c r="E66" s="64"/>
      <c r="F66" s="64">
        <f>F58/F50*F18</f>
        <v>0.83941664628820967</v>
      </c>
      <c r="G66" s="64">
        <f>G58/G50*G18</f>
        <v>7.8591041530944628</v>
      </c>
      <c r="H66" s="64">
        <f>SUM(E66:G66)</f>
        <v>8.6985207993826723</v>
      </c>
    </row>
    <row r="67" spans="5:8" s="59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д и 45.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2025-11-17T04:22:29Z</dcterms:created>
  <dcterms:modified xsi:type="dcterms:W3CDTF">2025-11-17T04:22:54Z</dcterms:modified>
</cp:coreProperties>
</file>